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ДПБ\Юротдел\1Переходный период\Реестр НПА\Постановления\"/>
    </mc:Choice>
  </mc:AlternateContent>
  <xr:revisionPtr revIDLastSave="0" documentId="13_ncr:1_{7998F774-377D-428D-B042-5224A86C5E16}" xr6:coauthVersionLast="47" xr6:coauthVersionMax="47" xr10:uidLastSave="{00000000-0000-0000-0000-000000000000}"/>
  <bookViews>
    <workbookView xWindow="-108" yWindow="-108" windowWidth="23256" windowHeight="12576" tabRatio="791" xr2:uid="{00000000-000D-0000-FFFF-FFFF00000000}"/>
  </bookViews>
  <sheets>
    <sheet name="доходы" sheetId="17" r:id="rId1"/>
  </sheets>
  <definedNames>
    <definedName name="_xlnm.Print_Area" localSheetId="0">доходы!$A$1:$K$87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7" i="17" l="1"/>
  <c r="J87" i="17"/>
  <c r="I87" i="17"/>
  <c r="H87" i="17"/>
  <c r="G87" i="17"/>
  <c r="F87" i="17"/>
  <c r="E87" i="17"/>
  <c r="K86" i="17"/>
  <c r="K85" i="17"/>
  <c r="J85" i="17"/>
  <c r="I85" i="17"/>
  <c r="F85" i="17"/>
  <c r="E85" i="17"/>
  <c r="K84" i="17"/>
  <c r="K83" i="17"/>
  <c r="J83" i="17"/>
  <c r="I83" i="17"/>
  <c r="F83" i="17"/>
  <c r="E83" i="17"/>
  <c r="K82" i="17"/>
  <c r="J82" i="17"/>
  <c r="I82" i="17"/>
  <c r="H82" i="17"/>
  <c r="G82" i="17"/>
  <c r="F82" i="17"/>
  <c r="E82" i="17"/>
  <c r="K81" i="17"/>
  <c r="K80" i="17"/>
  <c r="K79" i="17"/>
  <c r="K78" i="17"/>
  <c r="I78" i="17"/>
  <c r="K77" i="17"/>
  <c r="I77" i="17"/>
  <c r="K76" i="17"/>
  <c r="K75" i="17"/>
  <c r="J75" i="17"/>
  <c r="I75" i="17"/>
  <c r="K74" i="17"/>
  <c r="K73" i="17"/>
  <c r="J73" i="17"/>
  <c r="I73" i="17"/>
  <c r="K72" i="17"/>
  <c r="K71" i="17"/>
  <c r="K70" i="17"/>
  <c r="K69" i="17"/>
  <c r="K68" i="17"/>
  <c r="J68" i="17"/>
  <c r="I68" i="17"/>
  <c r="K67" i="17"/>
  <c r="J67" i="17"/>
  <c r="I67" i="17"/>
  <c r="H67" i="17"/>
  <c r="K66" i="17"/>
  <c r="I66" i="17"/>
  <c r="K65" i="17"/>
  <c r="K64" i="17"/>
  <c r="K63" i="17"/>
  <c r="J63" i="17"/>
  <c r="I63" i="17"/>
  <c r="F63" i="17"/>
  <c r="K62" i="17"/>
  <c r="K61" i="17"/>
  <c r="J61" i="17"/>
  <c r="I61" i="17"/>
  <c r="F61" i="17"/>
  <c r="K60" i="17"/>
  <c r="K59" i="17"/>
  <c r="J59" i="17"/>
  <c r="I59" i="17"/>
  <c r="E59" i="17"/>
  <c r="K58" i="17"/>
  <c r="J58" i="17"/>
  <c r="I58" i="17"/>
  <c r="F58" i="17"/>
  <c r="E58" i="17"/>
  <c r="K57" i="17"/>
  <c r="J57" i="17"/>
  <c r="I57" i="17"/>
  <c r="F57" i="17"/>
  <c r="E57" i="17"/>
  <c r="K56" i="17"/>
  <c r="J56" i="17"/>
  <c r="I56" i="17"/>
  <c r="H56" i="17"/>
  <c r="G56" i="17"/>
  <c r="F56" i="17"/>
  <c r="E56" i="17"/>
  <c r="K55" i="17"/>
  <c r="K54" i="17"/>
  <c r="E54" i="17"/>
  <c r="K53" i="17"/>
  <c r="E53" i="17"/>
  <c r="K52" i="17"/>
  <c r="E52" i="17"/>
  <c r="K51" i="17"/>
  <c r="K50" i="17"/>
  <c r="E50" i="17"/>
  <c r="K49" i="17"/>
  <c r="E49" i="17"/>
  <c r="K48" i="17"/>
  <c r="E48" i="17"/>
  <c r="K47" i="17"/>
  <c r="K46" i="17"/>
  <c r="E46" i="17"/>
  <c r="K45" i="17"/>
  <c r="E45" i="17"/>
  <c r="K44" i="17"/>
  <c r="K43" i="17"/>
  <c r="E43" i="17"/>
  <c r="K42" i="17"/>
  <c r="E42" i="17"/>
  <c r="K41" i="17"/>
  <c r="E41" i="17"/>
  <c r="K40" i="17"/>
  <c r="K39" i="17"/>
  <c r="K38" i="17"/>
  <c r="E38" i="17"/>
  <c r="K37" i="17"/>
  <c r="E37" i="17"/>
  <c r="K36" i="17"/>
  <c r="E36" i="17"/>
  <c r="K35" i="17"/>
  <c r="K34" i="17"/>
  <c r="E34" i="17"/>
  <c r="K33" i="17"/>
  <c r="E33" i="17"/>
  <c r="K32" i="17"/>
  <c r="K31" i="17"/>
  <c r="E31" i="17"/>
  <c r="K30" i="17"/>
  <c r="K29" i="17"/>
  <c r="E29" i="17"/>
  <c r="K28" i="17"/>
  <c r="K27" i="17"/>
  <c r="E27" i="17"/>
  <c r="K26" i="17"/>
  <c r="K25" i="17"/>
  <c r="E25" i="17"/>
  <c r="K24" i="17"/>
  <c r="E24" i="17"/>
  <c r="K23" i="17"/>
  <c r="E23" i="17"/>
  <c r="K22" i="17"/>
  <c r="E22" i="17"/>
  <c r="K21" i="17"/>
  <c r="K20" i="17"/>
  <c r="K19" i="17"/>
  <c r="K18" i="17"/>
  <c r="K17" i="17"/>
  <c r="K16" i="17"/>
  <c r="E16" i="17"/>
  <c r="K15" i="17"/>
  <c r="E15" i="17"/>
  <c r="K14" i="17"/>
  <c r="E14" i="17"/>
</calcChain>
</file>

<file path=xl/sharedStrings.xml><?xml version="1.0" encoding="utf-8"?>
<sst xmlns="http://schemas.openxmlformats.org/spreadsheetml/2006/main" count="198" uniqueCount="165">
  <si>
    <t>Приложение № 1</t>
  </si>
  <si>
    <t xml:space="preserve">к Решению </t>
  </si>
  <si>
    <t xml:space="preserve">Иловайского городского совета </t>
  </si>
  <si>
    <t>Донецкой Народной Республики</t>
  </si>
  <si>
    <t xml:space="preserve">Объем поступлений доходов в бюджет муниципального образования городской округ Иловайск                                                    Донецкой Народной Республики по кодам классификации доходов бюджетов 
на  2024 год
</t>
  </si>
  <si>
    <t>(тыс. рублей)</t>
  </si>
  <si>
    <t xml:space="preserve">Код классификации доходов бюджетов </t>
  </si>
  <si>
    <t>Наименование кода классификации доходов бюджетов</t>
  </si>
  <si>
    <t>Сумма</t>
  </si>
  <si>
    <t>изменения согласно Закону ДНР от 15 марта 2024 г. № 64-РЗ</t>
  </si>
  <si>
    <t>изменения согласно Закону ДНР от 07 июня 2024 г. № 44-РЗ</t>
  </si>
  <si>
    <t>изменения согласно Закону ДНР от 14.08. 2024 г. № 101-РЗ</t>
  </si>
  <si>
    <t>изменения согласно Закону ДНР от 22.10. 2024 г. № 119-РЗ</t>
  </si>
  <si>
    <t>изменения согласно Закону ДНР от 27.11. 2024 г. № 119-РЗ</t>
  </si>
  <si>
    <t>Главный администратор доходов бюджета</t>
  </si>
  <si>
    <t>Вид и подвид доходов бюджета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</si>
  <si>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</si>
  <si>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</si>
  <si>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</si>
  <si>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</si>
  <si>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</si>
  <si>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</si>
  <si>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1 01 02010 01 1000 110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</si>
  <si>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 статьями 227, 227.1 и 228 Налогового кодекса Российской Федерации, а также доходов от долевого участия в организации, полученных в виде дивидендов </t>
  </si>
  <si>
    <t>1 01 02020 01 1000 110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</si>
  <si>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</si>
  <si>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1 01 02080 01 1000 110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</si>
  <si>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</si>
  <si>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1 01 02130 01 1000 110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</si>
  <si>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</si>
  <si>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 xml:space="preserve"> 1 01 02140 01 1000 110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</si>
  <si>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</si>
  <si>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</si>
  <si>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</si>
  <si>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</si>
  <si>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</si>
  <si>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1 03 02230 01 0000 110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</si>
  <si>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</si>
  <si>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</si>
  <si>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 между бюджетами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</si>
  <si>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</si>
  <si>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</si>
  <si>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</si>
  <si>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 целях формирования дорожных фондов субъектов Российской Федерации)</t>
  </si>
  <si>
    <t xml:space="preserve">1 03 02250 01 0000 110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</si>
  <si>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</si>
  <si>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</si>
  <si>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 целях формирования дорожных фондов субъектов Российской Федерации)</t>
  </si>
  <si>
    <t xml:space="preserve">1 03 02260 01 0000 110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</si>
  <si>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</si>
  <si>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</si>
  <si>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</si>
  <si>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</si>
  <si>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</si>
  <si>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1 05 04000 02 0000 110</t>
  </si>
  <si>
    <t>Налог, взимаемый в связи с применением патентной системы налогообложения</t>
  </si>
  <si>
    <t>1 05 04010 02 1000 110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</si>
  <si>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</si>
  <si>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</si>
  <si>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</si>
  <si>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</si>
  <si>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</si>
  <si>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 xml:space="preserve">1 08 03010 01 0000 110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</si>
  <si>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</si>
  <si>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1 08 03010 01 1050 110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</si>
  <si>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</si>
  <si>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1 08 03010 01 1060 110</t>
  </si>
  <si>
    <t>Государственная пошлина по делам, рассматриваемым в судах общей юрисдикции,  мировыми судьями (за исключением Верховоного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</si>
  <si>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</si>
  <si>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</si>
  <si>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</si>
  <si>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</si>
  <si>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</si>
  <si>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</si>
  <si>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</si>
  <si>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1 11 05034 04 0000 120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</si>
  <si>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</si>
  <si>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</si>
  <si>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</si>
  <si>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</si>
  <si>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</si>
  <si>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1 11 09080 04 0000 120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</si>
  <si>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</si>
  <si>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</si>
  <si>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</si>
  <si>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</si>
  <si>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</si>
  <si>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</si>
  <si>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</si>
  <si>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</si>
  <si>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</si>
  <si>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</si>
  <si>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</si>
  <si>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</si>
  <si>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</si>
  <si>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</si>
  <si>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</si>
  <si>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</si>
  <si>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</si>
  <si>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</si>
  <si>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</si>
  <si>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</si>
  <si>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</si>
  <si>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</si>
  <si>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</si>
  <si>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</si>
  <si>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</si>
  <si>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</si>
  <si>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</si>
  <si>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</si>
  <si>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</si>
  <si>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</si>
  <si>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</si>
  <si>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906</t>
  </si>
  <si>
    <t>2 02 20000 00 0000 150</t>
  </si>
  <si>
    <t>Субсидии бюджетам бюджетной системы Российской Федерации (межбюджетные субсидии)</t>
  </si>
  <si>
    <t>2 02 25304 04 0000 150</t>
  </si>
  <si>
    <t>Субсидия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</si>
  <si>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2 02 25519 04 0000 150</t>
  </si>
  <si>
    <t>Субсидии бюджетам городских округов на поддержку отрасли культуры</t>
  </si>
  <si>
    <t>2 02 29999 04  0000 150</t>
  </si>
  <si>
    <t>Прочие субсидии бюджетам городских округов</t>
  </si>
  <si>
    <t>902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</si>
  <si>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</si>
  <si>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</si>
  <si>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</si>
  <si>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</si>
  <si>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2 02 30024 04 3130 150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</si>
  <si>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органов опеки и попечительства в Донецкой Народной Республике)</t>
  </si>
  <si>
    <t>2 02 30024 04 3160 150</t>
  </si>
  <si>
    <t>Субвенции бюджетам городских округов на выполнение передаваемых полномочий субъектов Российской Федерации (по созданию и организации деятельности муниципальных комиссий по делам несовершеннолетних и защите их прав)</t>
  </si>
  <si>
    <t>2 02 30024 04 3210 150</t>
  </si>
  <si>
    <t>Субвенции бюджетам городских округов на выполнение передаваемых полномочий субъектов Российской Федерации 
( по обеспечению получения дошкольного образования в государственных дошкольных образовательных организациях и государственных общеобразовательных организациях согласно Закону Донецкой Народной Республики 
от 7 июня 2024 года № 80-РЗ)</t>
  </si>
  <si>
    <t>2 02 30024 04 3220 150</t>
  </si>
  <si>
    <t>Субвенции бюджетам городских округов на выполнение передаваемых полномочий субъектов Российской Федерации (по обеспечению получения начального общего, основного общего, среднего общего образования согласно Закону Донецкой Народной Республики 
от 7 июня 2024 года № 80-РЗ)</t>
  </si>
  <si>
    <t>2 02 35303 00 0000 150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</si>
  <si>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</si>
  <si>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</si>
  <si>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</si>
  <si>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2 02 35304 00 0000 150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</si>
  <si>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</si>
  <si>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2 02 35304 04 0000 150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</si>
  <si>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</si>
  <si>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2 02 39999 00 0000 150</t>
  </si>
  <si>
    <t>Прочие субвенции</t>
  </si>
  <si>
    <t>2 02 39999 04 0000 150</t>
  </si>
  <si>
    <t>Прочие субвенции бюджетам городских округов</t>
  </si>
  <si>
    <t xml:space="preserve">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</si>
  <si>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</si>
  <si>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2 02 35118 04 0000 150</t>
  </si>
  <si>
    <t>Субвенции бюджетам городских округов на осуществление первичного воинского учета органами местного самоуправления</t>
  </si>
  <si>
    <t xml:space="preserve">         2 02 35118 04 0000 150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</si>
  <si>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</si>
  <si>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2 02 40000 00 0000 150</t>
  </si>
  <si>
    <t>ИНЫЕ МЕЖБЮДЖЕТНЫЕ ТРАНСФЕРТЫ</t>
  </si>
  <si>
    <t>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</si>
  <si>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</si>
  <si>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2 02 45303 04 0000 150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</si>
  <si>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</si>
  <si>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2 02 49999 00 0000 150</t>
  </si>
  <si>
    <t xml:space="preserve">Прочие межбюджетные трансферты, передаваемые бюджетам </t>
  </si>
  <si>
    <t>2 02 49999 04 0000 150</t>
  </si>
  <si>
    <t>Прочие межбюджетные трансферты, передаваемые бюджетам городских округов</t>
  </si>
  <si>
    <t>ИТОГО ДОХОДОВ</t>
  </si>
  <si>
    <t>от 11.12.2024 №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</si>
</sst>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0000"/>
    <numFmt numFmtId="169" formatCode="#\ ##0.00000"/>
    <numFmt numFmtId="170" formatCode="#\ ##0"/>
  </numFmts>
  <fonts count="13">
    <font>
      <sz val="11"/>
      <color theme="1"/>
      <name val="Calibri"/>
      <charset val="134"/>
      <scheme val="minor"/>
    </font>
    <font>
      <sz val="11"/>
      <color rgb="FFFF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sz val="11"/>
      <name val="Calibri"/>
      <charset val="204"/>
      <scheme val="minor"/>
    </font>
    <font>
      <sz val="9"/>
      <color rgb="FF000000"/>
      <name val="Times New Roman"/>
      <charset val="204"/>
    </font>
    <font>
      <u/>
      <sz val="13.5"/>
      <color rgb="FF464C55"/>
      <name val="Times New Roman"/>
      <charset val="204"/>
    </font>
    <font>
      <sz val="12"/>
      <color theme="1"/>
      <name val="Times New Roman"/>
      <charset val="204"/>
    </font>
    <font>
      <u/>
      <sz val="9"/>
      <color rgb="FF000000"/>
      <name val="Times New Roman"/>
      <charset val="204"/>
    </font>
    <font>
      <b/>
      <sz val="10"/>
      <color rgb="FF000000"/>
      <name val="Arial"/>
      <charset val="204"/>
    </font>
    <font>
      <sz val="10"/>
      <color rgb="FF000000"/>
      <name val="Arial Cyr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9" fontId="11" fillId="0" borderId="8">
      <alignment vertical="center" wrapText="1"/>
    </xf>
    <xf numFmtId="1" fontId="12" fillId="0" borderId="9">
      <alignment horizontal="left" vertical="center" wrapText="1"/>
    </xf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8" fontId="4" fillId="0" borderId="0" xfId="0" applyNumberFormat="1" applyFont="1"/>
    <xf numFmtId="0" fontId="0" fillId="0" borderId="0" xfId="0" applyBorder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168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169" fontId="4" fillId="0" borderId="1" xfId="0" applyNumberFormat="1" applyFont="1" applyBorder="1" applyAlignment="1">
      <alignment horizontal="center" vertical="center"/>
    </xf>
    <xf numFmtId="168" fontId="0" fillId="0" borderId="0" xfId="0" applyNumberFormat="1" applyBorder="1"/>
    <xf numFmtId="16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168" fontId="1" fillId="0" borderId="0" xfId="0" applyNumberFormat="1" applyFont="1" applyBorder="1"/>
    <xf numFmtId="0" fontId="5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168" fontId="3" fillId="0" borderId="0" xfId="0" applyNumberFormat="1" applyFont="1" applyBorder="1"/>
    <xf numFmtId="0" fontId="6" fillId="0" borderId="1" xfId="0" applyFont="1" applyBorder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vertical="center" wrapText="1"/>
    </xf>
    <xf numFmtId="169" fontId="4" fillId="3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 vertical="top" wrapText="1"/>
    </xf>
    <xf numFmtId="168" fontId="4" fillId="3" borderId="1" xfId="0" applyNumberFormat="1" applyFont="1" applyFill="1" applyBorder="1" applyAlignment="1">
      <alignment horizontal="center" vertical="center"/>
    </xf>
    <xf numFmtId="169" fontId="4" fillId="0" borderId="7" xfId="0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168" fontId="9" fillId="0" borderId="0" xfId="0" applyNumberFormat="1" applyFont="1" applyBorder="1"/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vertical="center" wrapText="1"/>
    </xf>
    <xf numFmtId="0" fontId="4" fillId="0" borderId="2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vertical="center" wrapText="1"/>
    </xf>
    <xf numFmtId="0" fontId="5" fillId="0" borderId="3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170" fontId="4" fillId="0" borderId="2" xfId="0" applyNumberFormat="1" applyFont="1" applyBorder="1" applyAlignment="1">
      <alignment horizontal="left" vertical="center" wrapText="1"/>
    </xf>
    <xf numFmtId="170" fontId="4" fillId="0" borderId="3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2" xfId="1" applyNumberFormat="1" applyFont="1" applyBorder="1" applyAlignment="1" applyProtection="1">
      <alignment vertical="top" wrapText="1"/>
    </xf>
    <xf numFmtId="0" fontId="5" fillId="0" borderId="3" xfId="1" applyNumberFormat="1" applyFont="1" applyBorder="1" applyAlignment="1" applyProtection="1">
      <alignment vertical="top" wrapText="1"/>
    </xf>
    <xf numFmtId="0" fontId="4" fillId="0" borderId="1" xfId="1" applyNumberFormat="1" applyFont="1" applyBorder="1" applyAlignment="1" applyProtection="1">
      <alignment vertical="top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wrapText="1"/>
    </xf>
    <xf numFmtId="0" fontId="4" fillId="0" borderId="3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168" fontId="4" fillId="0" borderId="1" xfId="0" applyNumberFormat="1" applyFont="1" applyBorder="1" applyAlignment="1">
      <alignment horizontal="center" vertical="center" wrapText="1"/>
    </xf>
  </cellXfs>
  <cellStyles count="3">
    <cellStyle name="st61" xfId="1" xr:uid="{00000000-0005-0000-0000-000031000000}"/>
    <cellStyle name="xl41" xfId="2" xr:uid="{00000000-0005-0000-0000-000032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7"/>
  <sheetViews>
    <sheetView tabSelected="1" zoomScale="64" zoomScaleNormal="64" workbookViewId="0">
      <selection activeCell="K6" sqref="K6"/>
    </sheetView>
  </sheetViews>
  <sheetFormatPr defaultColWidth="9" defaultRowHeight="15.6"/>
  <cols>
    <col min="1" max="1" width="16.88671875" style="4" customWidth="1"/>
    <col min="2" max="2" width="29" style="4" customWidth="1"/>
    <col min="3" max="3" width="22.33203125" style="5" customWidth="1"/>
    <col min="4" max="4" width="40" style="4" customWidth="1"/>
    <col min="5" max="10" width="14.6640625" style="6" hidden="1" customWidth="1"/>
    <col min="11" max="11" width="33" style="7" customWidth="1"/>
    <col min="12" max="12" width="23.109375" style="8" customWidth="1"/>
    <col min="13" max="13" width="34.88671875" style="8" customWidth="1"/>
    <col min="16" max="16" width="21.6640625" customWidth="1"/>
    <col min="17" max="17" width="29.33203125" customWidth="1"/>
    <col min="18" max="18" width="29.6640625" customWidth="1"/>
  </cols>
  <sheetData>
    <row r="1" spans="1:13">
      <c r="A1" s="9"/>
      <c r="B1" s="9"/>
      <c r="C1" s="10"/>
      <c r="K1" s="24" t="s">
        <v>0</v>
      </c>
    </row>
    <row r="2" spans="1:13">
      <c r="A2" s="9"/>
      <c r="B2" s="9"/>
      <c r="C2" s="10"/>
      <c r="K2" s="24" t="s">
        <v>1</v>
      </c>
    </row>
    <row r="3" spans="1:13">
      <c r="A3" s="9"/>
      <c r="B3" s="9"/>
      <c r="C3" s="10"/>
      <c r="K3" s="24" t="s">
        <v>2</v>
      </c>
    </row>
    <row r="4" spans="1:13">
      <c r="A4" s="9"/>
      <c r="B4" s="9"/>
      <c r="C4" s="10"/>
      <c r="K4" s="25" t="s">
        <v>3</v>
      </c>
    </row>
    <row r="5" spans="1:13">
      <c r="A5" s="9"/>
      <c r="B5" s="9"/>
      <c r="C5" s="10"/>
      <c r="K5" s="25"/>
    </row>
    <row r="6" spans="1:13">
      <c r="A6" s="9"/>
      <c r="B6" s="9"/>
      <c r="C6" s="10"/>
      <c r="K6" s="24" t="s">
        <v>164</v>
      </c>
    </row>
    <row r="7" spans="1:13">
      <c r="A7" s="11"/>
      <c r="B7" s="9"/>
      <c r="C7" s="10"/>
      <c r="D7" s="9"/>
      <c r="E7" s="12"/>
    </row>
    <row r="8" spans="1:13" ht="60.75" customHeight="1">
      <c r="A8" s="57" t="s">
        <v>4</v>
      </c>
      <c r="B8" s="57"/>
      <c r="C8" s="57"/>
      <c r="D8" s="57"/>
      <c r="E8" s="57"/>
    </row>
    <row r="9" spans="1:13">
      <c r="A9" s="13"/>
      <c r="B9" s="9"/>
      <c r="C9" s="10"/>
      <c r="D9" s="9"/>
      <c r="E9" s="12"/>
    </row>
    <row r="10" spans="1:13">
      <c r="A10" s="13"/>
      <c r="B10" s="9"/>
      <c r="C10" s="10"/>
      <c r="D10" s="9"/>
      <c r="E10" s="11" t="s">
        <v>5</v>
      </c>
      <c r="K10" s="26" t="s">
        <v>5</v>
      </c>
    </row>
    <row r="11" spans="1:13">
      <c r="A11" s="58" t="s">
        <v>6</v>
      </c>
      <c r="B11" s="58"/>
      <c r="C11" s="58" t="s">
        <v>7</v>
      </c>
      <c r="D11" s="58"/>
      <c r="E11" s="58" t="s">
        <v>8</v>
      </c>
      <c r="F11" s="95" t="s">
        <v>9</v>
      </c>
      <c r="G11" s="95" t="s">
        <v>10</v>
      </c>
      <c r="H11" s="95" t="s">
        <v>11</v>
      </c>
      <c r="I11" s="95" t="s">
        <v>12</v>
      </c>
      <c r="J11" s="95" t="s">
        <v>13</v>
      </c>
      <c r="K11" s="96" t="s">
        <v>8</v>
      </c>
    </row>
    <row r="12" spans="1:13" ht="62.4">
      <c r="A12" s="14" t="s">
        <v>14</v>
      </c>
      <c r="B12" s="14" t="s">
        <v>15</v>
      </c>
      <c r="C12" s="58"/>
      <c r="D12" s="58"/>
      <c r="E12" s="58"/>
      <c r="F12" s="95"/>
      <c r="G12" s="95"/>
      <c r="H12" s="95"/>
      <c r="I12" s="95"/>
      <c r="J12" s="95"/>
      <c r="K12" s="96"/>
    </row>
    <row r="13" spans="1:13">
      <c r="A13" s="14">
        <v>1</v>
      </c>
      <c r="B13" s="14">
        <v>2</v>
      </c>
      <c r="C13" s="58">
        <v>3</v>
      </c>
      <c r="D13" s="58"/>
      <c r="E13" s="14">
        <v>4</v>
      </c>
      <c r="F13" s="15">
        <v>5</v>
      </c>
      <c r="G13" s="15"/>
      <c r="H13" s="15"/>
      <c r="I13" s="15"/>
      <c r="J13" s="15"/>
      <c r="K13" s="27">
        <v>4</v>
      </c>
    </row>
    <row r="14" spans="1:13" ht="57" customHeight="1">
      <c r="A14" s="14"/>
      <c r="B14" s="14" t="s">
        <v>16</v>
      </c>
      <c r="C14" s="59" t="s">
        <v>17</v>
      </c>
      <c r="D14" s="59"/>
      <c r="E14" s="14">
        <f>E15+E22+E33+E36+E41+E48+E52</f>
        <v>34518.12442</v>
      </c>
      <c r="F14" s="15"/>
      <c r="G14" s="15"/>
      <c r="H14" s="15"/>
      <c r="I14" s="15"/>
      <c r="J14" s="15"/>
      <c r="K14" s="28">
        <f>I14+H14+G14+F14+E14+J14</f>
        <v>34518.12442</v>
      </c>
      <c r="L14" s="29"/>
      <c r="M14" s="29"/>
    </row>
    <row r="15" spans="1:13" ht="57" customHeight="1">
      <c r="A15" s="14">
        <v>182</v>
      </c>
      <c r="B15" s="14" t="s">
        <v>18</v>
      </c>
      <c r="C15" s="59" t="s">
        <v>19</v>
      </c>
      <c r="D15" s="59"/>
      <c r="E15" s="14">
        <f>E16</f>
        <v>32429.861400000002</v>
      </c>
      <c r="F15" s="15"/>
      <c r="G15" s="15"/>
      <c r="H15" s="15"/>
      <c r="I15" s="15"/>
      <c r="J15" s="15"/>
      <c r="K15" s="28">
        <f t="shared" ref="K15:K79" si="0">I15+H15+G15+F15+E15+J15</f>
        <v>32429.861400000002</v>
      </c>
      <c r="M15" s="29"/>
    </row>
    <row r="16" spans="1:13" ht="57" customHeight="1">
      <c r="A16" s="14">
        <v>182</v>
      </c>
      <c r="B16" s="14" t="s">
        <v>20</v>
      </c>
      <c r="C16" s="59" t="s">
        <v>21</v>
      </c>
      <c r="D16" s="59"/>
      <c r="E16" s="14">
        <f>E17+E18+E19+E20+E21</f>
        <v>32429.861400000002</v>
      </c>
      <c r="F16" s="15"/>
      <c r="G16" s="15"/>
      <c r="H16" s="15"/>
      <c r="I16" s="15"/>
      <c r="J16" s="15"/>
      <c r="K16" s="28">
        <f t="shared" si="0"/>
        <v>32429.861400000002</v>
      </c>
      <c r="M16" s="29"/>
    </row>
    <row r="17" spans="1:13" ht="128.25" customHeight="1">
      <c r="A17" s="14">
        <v>182</v>
      </c>
      <c r="B17" s="16" t="s">
        <v>22</v>
      </c>
      <c r="C17" s="60" t="s">
        <v>23</v>
      </c>
      <c r="D17" s="61"/>
      <c r="E17" s="14">
        <v>32046.200099999998</v>
      </c>
      <c r="F17" s="15"/>
      <c r="G17" s="15"/>
      <c r="H17" s="15"/>
      <c r="I17" s="15"/>
      <c r="J17" s="15"/>
      <c r="K17" s="28">
        <f t="shared" si="0"/>
        <v>32046.200099999998</v>
      </c>
      <c r="M17" s="29"/>
    </row>
    <row r="18" spans="1:13" ht="153.75" customHeight="1">
      <c r="A18" s="14">
        <v>182</v>
      </c>
      <c r="B18" s="16" t="s">
        <v>24</v>
      </c>
      <c r="C18" s="60" t="s">
        <v>25</v>
      </c>
      <c r="D18" s="61"/>
      <c r="E18" s="14">
        <v>187.25489999999999</v>
      </c>
      <c r="F18" s="15"/>
      <c r="G18" s="15"/>
      <c r="H18" s="15"/>
      <c r="I18" s="15"/>
      <c r="J18" s="15"/>
      <c r="K18" s="28">
        <f t="shared" si="0"/>
        <v>187.25489999999999</v>
      </c>
      <c r="M18" s="29"/>
    </row>
    <row r="19" spans="1:13" ht="131.1" hidden="1" customHeight="1">
      <c r="A19" s="14">
        <v>182</v>
      </c>
      <c r="B19" s="16" t="s">
        <v>26</v>
      </c>
      <c r="C19" s="60" t="s">
        <v>27</v>
      </c>
      <c r="D19" s="61"/>
      <c r="E19" s="14"/>
      <c r="F19" s="15"/>
      <c r="G19" s="15"/>
      <c r="H19" s="15"/>
      <c r="I19" s="15"/>
      <c r="J19" s="15"/>
      <c r="K19" s="28">
        <f t="shared" si="0"/>
        <v>0</v>
      </c>
      <c r="M19" s="29"/>
    </row>
    <row r="20" spans="1:13" ht="100.5" customHeight="1">
      <c r="A20" s="14">
        <v>182</v>
      </c>
      <c r="B20" s="16" t="s">
        <v>28</v>
      </c>
      <c r="C20" s="60" t="s">
        <v>29</v>
      </c>
      <c r="D20" s="61"/>
      <c r="E20" s="14">
        <v>140.39879999999999</v>
      </c>
      <c r="F20" s="15"/>
      <c r="G20" s="15"/>
      <c r="H20" s="15"/>
      <c r="I20" s="15"/>
      <c r="J20" s="15"/>
      <c r="K20" s="28">
        <f t="shared" si="0"/>
        <v>140.39879999999999</v>
      </c>
      <c r="M20" s="29"/>
    </row>
    <row r="21" spans="1:13" ht="90.75" customHeight="1">
      <c r="A21" s="14">
        <v>182</v>
      </c>
      <c r="B21" s="16" t="s">
        <v>30</v>
      </c>
      <c r="C21" s="60" t="s">
        <v>31</v>
      </c>
      <c r="D21" s="61"/>
      <c r="E21" s="14">
        <v>56.007599999999996</v>
      </c>
      <c r="F21" s="15"/>
      <c r="G21" s="15"/>
      <c r="H21" s="15"/>
      <c r="I21" s="15"/>
      <c r="J21" s="15"/>
      <c r="K21" s="28">
        <f t="shared" si="0"/>
        <v>56.007599999999996</v>
      </c>
      <c r="M21" s="29"/>
    </row>
    <row r="22" spans="1:13" ht="57" customHeight="1">
      <c r="A22" s="14">
        <v>182</v>
      </c>
      <c r="B22" s="14" t="s">
        <v>32</v>
      </c>
      <c r="C22" s="59" t="s">
        <v>33</v>
      </c>
      <c r="D22" s="59"/>
      <c r="E22" s="14">
        <f>E24</f>
        <v>1109.59602</v>
      </c>
      <c r="F22" s="15"/>
      <c r="G22" s="15"/>
      <c r="H22" s="15"/>
      <c r="I22" s="15"/>
      <c r="J22" s="15"/>
      <c r="K22" s="28">
        <f t="shared" si="0"/>
        <v>1109.59602</v>
      </c>
      <c r="M22" s="29"/>
    </row>
    <row r="23" spans="1:13" ht="57" customHeight="1">
      <c r="A23" s="14">
        <v>182</v>
      </c>
      <c r="B23" s="14" t="s">
        <v>34</v>
      </c>
      <c r="C23" s="59" t="s">
        <v>35</v>
      </c>
      <c r="D23" s="59"/>
      <c r="E23" s="14">
        <f>E24</f>
        <v>1109.59602</v>
      </c>
      <c r="F23" s="15"/>
      <c r="G23" s="15"/>
      <c r="H23" s="15"/>
      <c r="I23" s="15"/>
      <c r="J23" s="15"/>
      <c r="K23" s="28">
        <f t="shared" si="0"/>
        <v>1109.59602</v>
      </c>
      <c r="M23" s="29"/>
    </row>
    <row r="24" spans="1:13" ht="57" customHeight="1">
      <c r="A24" s="14">
        <v>182</v>
      </c>
      <c r="B24" s="16" t="s">
        <v>34</v>
      </c>
      <c r="C24" s="60" t="s">
        <v>35</v>
      </c>
      <c r="D24" s="61"/>
      <c r="E24" s="14">
        <f>E25+E27+E29+E31</f>
        <v>1109.59602</v>
      </c>
      <c r="F24" s="15"/>
      <c r="G24" s="15"/>
      <c r="H24" s="15"/>
      <c r="I24" s="15"/>
      <c r="J24" s="15"/>
      <c r="K24" s="28">
        <f t="shared" si="0"/>
        <v>1109.59602</v>
      </c>
      <c r="M24" s="29"/>
    </row>
    <row r="25" spans="1:13" ht="106.5" customHeight="1">
      <c r="A25" s="14">
        <v>182</v>
      </c>
      <c r="B25" s="14" t="s">
        <v>36</v>
      </c>
      <c r="C25" s="60" t="s">
        <v>37</v>
      </c>
      <c r="D25" s="61"/>
      <c r="E25" s="14">
        <f>E26</f>
        <v>578.70043999999996</v>
      </c>
      <c r="F25" s="15"/>
      <c r="G25" s="15"/>
      <c r="H25" s="15"/>
      <c r="I25" s="15"/>
      <c r="J25" s="15"/>
      <c r="K25" s="28">
        <f t="shared" si="0"/>
        <v>578.70043999999996</v>
      </c>
      <c r="M25" s="29"/>
    </row>
    <row r="26" spans="1:13" ht="137.25" customHeight="1">
      <c r="A26" s="14">
        <v>182</v>
      </c>
      <c r="B26" s="16" t="s">
        <v>38</v>
      </c>
      <c r="C26" s="60" t="s">
        <v>39</v>
      </c>
      <c r="D26" s="61"/>
      <c r="E26" s="14">
        <v>578.70043999999996</v>
      </c>
      <c r="F26" s="15"/>
      <c r="G26" s="15"/>
      <c r="H26" s="15"/>
      <c r="I26" s="15"/>
      <c r="J26" s="15"/>
      <c r="K26" s="28">
        <f t="shared" si="0"/>
        <v>578.70043999999996</v>
      </c>
      <c r="M26" s="29"/>
    </row>
    <row r="27" spans="1:13" ht="114.75" customHeight="1">
      <c r="A27" s="14">
        <v>182</v>
      </c>
      <c r="B27" s="16" t="s">
        <v>40</v>
      </c>
      <c r="C27" s="60" t="s">
        <v>41</v>
      </c>
      <c r="D27" s="61"/>
      <c r="E27" s="14">
        <f>E28</f>
        <v>2.7573300000000001</v>
      </c>
      <c r="F27" s="15"/>
      <c r="G27" s="15"/>
      <c r="H27" s="15"/>
      <c r="I27" s="15"/>
      <c r="J27" s="15"/>
      <c r="K27" s="28">
        <f t="shared" si="0"/>
        <v>2.7573300000000001</v>
      </c>
      <c r="M27" s="29"/>
    </row>
    <row r="28" spans="1:13" ht="157.5" customHeight="1">
      <c r="A28" s="14">
        <v>182</v>
      </c>
      <c r="B28" s="16" t="s">
        <v>42</v>
      </c>
      <c r="C28" s="60" t="s">
        <v>43</v>
      </c>
      <c r="D28" s="61"/>
      <c r="E28" s="14">
        <v>2.7573300000000001</v>
      </c>
      <c r="F28" s="15"/>
      <c r="G28" s="15"/>
      <c r="H28" s="15"/>
      <c r="I28" s="15"/>
      <c r="J28" s="15"/>
      <c r="K28" s="28">
        <f t="shared" si="0"/>
        <v>2.7573300000000001</v>
      </c>
      <c r="M28" s="29"/>
    </row>
    <row r="29" spans="1:13" ht="114.75" customHeight="1">
      <c r="A29" s="14">
        <v>182</v>
      </c>
      <c r="B29" s="16" t="s">
        <v>44</v>
      </c>
      <c r="C29" s="60" t="s">
        <v>45</v>
      </c>
      <c r="D29" s="61"/>
      <c r="E29" s="14">
        <f>E30</f>
        <v>600.04738999999995</v>
      </c>
      <c r="F29" s="15"/>
      <c r="G29" s="15"/>
      <c r="H29" s="15"/>
      <c r="I29" s="15"/>
      <c r="J29" s="15"/>
      <c r="K29" s="28">
        <f t="shared" si="0"/>
        <v>600.04738999999995</v>
      </c>
      <c r="M29" s="29"/>
    </row>
    <row r="30" spans="1:13" ht="144.75" customHeight="1">
      <c r="A30" s="14">
        <v>182</v>
      </c>
      <c r="B30" s="16" t="s">
        <v>46</v>
      </c>
      <c r="C30" s="60" t="s">
        <v>47</v>
      </c>
      <c r="D30" s="61"/>
      <c r="E30" s="14">
        <v>600.04738999999995</v>
      </c>
      <c r="F30" s="15"/>
      <c r="G30" s="15"/>
      <c r="H30" s="15"/>
      <c r="I30" s="15"/>
      <c r="J30" s="15"/>
      <c r="K30" s="28">
        <f t="shared" si="0"/>
        <v>600.04738999999995</v>
      </c>
      <c r="M30" s="29"/>
    </row>
    <row r="31" spans="1:13" ht="111.75" customHeight="1">
      <c r="A31" s="14">
        <v>182</v>
      </c>
      <c r="B31" s="16" t="s">
        <v>48</v>
      </c>
      <c r="C31" s="60" t="s">
        <v>49</v>
      </c>
      <c r="D31" s="61"/>
      <c r="E31" s="14">
        <f>E32</f>
        <v>-71.909139999999994</v>
      </c>
      <c r="F31" s="15"/>
      <c r="G31" s="15"/>
      <c r="H31" s="15"/>
      <c r="I31" s="15"/>
      <c r="J31" s="15"/>
      <c r="K31" s="28">
        <f t="shared" si="0"/>
        <v>-71.909139999999994</v>
      </c>
      <c r="M31" s="29"/>
    </row>
    <row r="32" spans="1:13" ht="153" customHeight="1">
      <c r="A32" s="14">
        <v>182</v>
      </c>
      <c r="B32" s="16" t="s">
        <v>50</v>
      </c>
      <c r="C32" s="60" t="s">
        <v>51</v>
      </c>
      <c r="D32" s="61"/>
      <c r="E32" s="14">
        <v>-71.909139999999994</v>
      </c>
      <c r="F32" s="15"/>
      <c r="G32" s="15"/>
      <c r="H32" s="15"/>
      <c r="I32" s="15"/>
      <c r="J32" s="15"/>
      <c r="K32" s="28">
        <f t="shared" si="0"/>
        <v>-71.909139999999994</v>
      </c>
      <c r="M32" s="29"/>
    </row>
    <row r="33" spans="1:13" ht="65.25" customHeight="1">
      <c r="A33" s="14">
        <v>182</v>
      </c>
      <c r="B33" s="14" t="s">
        <v>52</v>
      </c>
      <c r="C33" s="59" t="s">
        <v>53</v>
      </c>
      <c r="D33" s="59"/>
      <c r="E33" s="14">
        <f>E34</f>
        <v>181.851</v>
      </c>
      <c r="F33" s="15"/>
      <c r="G33" s="15"/>
      <c r="H33" s="15"/>
      <c r="I33" s="15"/>
      <c r="J33" s="15"/>
      <c r="K33" s="28">
        <f t="shared" si="0"/>
        <v>181.851</v>
      </c>
      <c r="M33" s="29"/>
    </row>
    <row r="34" spans="1:13" ht="65.25" customHeight="1">
      <c r="A34" s="14">
        <v>182</v>
      </c>
      <c r="B34" s="14" t="s">
        <v>54</v>
      </c>
      <c r="C34" s="59" t="s">
        <v>55</v>
      </c>
      <c r="D34" s="59"/>
      <c r="E34" s="14">
        <f>E35</f>
        <v>181.851</v>
      </c>
      <c r="F34" s="15"/>
      <c r="G34" s="15"/>
      <c r="H34" s="15"/>
      <c r="I34" s="15"/>
      <c r="J34" s="15"/>
      <c r="K34" s="28">
        <f t="shared" si="0"/>
        <v>181.851</v>
      </c>
      <c r="M34" s="29"/>
    </row>
    <row r="35" spans="1:13" ht="65.25" customHeight="1">
      <c r="A35" s="14">
        <v>182</v>
      </c>
      <c r="B35" s="17" t="s">
        <v>56</v>
      </c>
      <c r="C35" s="62" t="s">
        <v>57</v>
      </c>
      <c r="D35" s="63"/>
      <c r="E35" s="14">
        <v>181.851</v>
      </c>
      <c r="F35" s="15"/>
      <c r="G35" s="15"/>
      <c r="H35" s="15"/>
      <c r="I35" s="15"/>
      <c r="J35" s="15"/>
      <c r="K35" s="28">
        <f t="shared" si="0"/>
        <v>181.851</v>
      </c>
      <c r="M35" s="29"/>
    </row>
    <row r="36" spans="1:13" ht="65.25" customHeight="1">
      <c r="A36" s="14">
        <v>182</v>
      </c>
      <c r="B36" s="14" t="s">
        <v>58</v>
      </c>
      <c r="C36" s="59" t="s">
        <v>59</v>
      </c>
      <c r="D36" s="59"/>
      <c r="E36" s="14">
        <f>E37</f>
        <v>111.864</v>
      </c>
      <c r="F36" s="15"/>
      <c r="G36" s="15"/>
      <c r="H36" s="15"/>
      <c r="I36" s="15"/>
      <c r="J36" s="15"/>
      <c r="K36" s="28">
        <f t="shared" si="0"/>
        <v>111.864</v>
      </c>
      <c r="M36" s="29"/>
    </row>
    <row r="37" spans="1:13" ht="65.25" customHeight="1">
      <c r="A37" s="14">
        <v>182</v>
      </c>
      <c r="B37" s="14" t="s">
        <v>60</v>
      </c>
      <c r="C37" s="59" t="s">
        <v>61</v>
      </c>
      <c r="D37" s="59"/>
      <c r="E37" s="14">
        <f>E38</f>
        <v>111.864</v>
      </c>
      <c r="F37" s="15"/>
      <c r="G37" s="15"/>
      <c r="H37" s="15"/>
      <c r="I37" s="15"/>
      <c r="J37" s="15"/>
      <c r="K37" s="28">
        <f t="shared" si="0"/>
        <v>111.864</v>
      </c>
      <c r="M37" s="29"/>
    </row>
    <row r="38" spans="1:13" ht="78" customHeight="1">
      <c r="A38" s="14">
        <v>182</v>
      </c>
      <c r="B38" s="17" t="s">
        <v>62</v>
      </c>
      <c r="C38" s="62" t="s">
        <v>63</v>
      </c>
      <c r="D38" s="63"/>
      <c r="E38" s="14">
        <f>E39+E40</f>
        <v>111.864</v>
      </c>
      <c r="F38" s="15"/>
      <c r="G38" s="15"/>
      <c r="H38" s="15"/>
      <c r="I38" s="15"/>
      <c r="J38" s="15"/>
      <c r="K38" s="28">
        <f t="shared" si="0"/>
        <v>111.864</v>
      </c>
      <c r="M38" s="29"/>
    </row>
    <row r="39" spans="1:13" ht="102.75" customHeight="1">
      <c r="A39" s="17">
        <v>182</v>
      </c>
      <c r="B39" s="17" t="s">
        <v>64</v>
      </c>
      <c r="C39" s="62" t="s">
        <v>65</v>
      </c>
      <c r="D39" s="63"/>
      <c r="E39" s="17">
        <v>110.62765</v>
      </c>
      <c r="F39" s="15"/>
      <c r="G39" s="15"/>
      <c r="H39" s="15"/>
      <c r="I39" s="15"/>
      <c r="J39" s="15"/>
      <c r="K39" s="28">
        <f t="shared" si="0"/>
        <v>110.62765</v>
      </c>
      <c r="M39" s="29"/>
    </row>
    <row r="40" spans="1:13" ht="116.25" customHeight="1">
      <c r="A40" s="17">
        <v>182</v>
      </c>
      <c r="B40" s="17" t="s">
        <v>66</v>
      </c>
      <c r="C40" s="62" t="s">
        <v>67</v>
      </c>
      <c r="D40" s="63"/>
      <c r="E40" s="17">
        <v>1.2363500000000001</v>
      </c>
      <c r="F40" s="15"/>
      <c r="G40" s="15"/>
      <c r="H40" s="15"/>
      <c r="I40" s="15"/>
      <c r="J40" s="15"/>
      <c r="K40" s="28">
        <f t="shared" si="0"/>
        <v>1.2363500000000001</v>
      </c>
      <c r="M40" s="29"/>
    </row>
    <row r="41" spans="1:13" ht="77.25" customHeight="1">
      <c r="A41" s="14" t="s">
        <v>68</v>
      </c>
      <c r="B41" s="14" t="s">
        <v>69</v>
      </c>
      <c r="C41" s="59" t="s">
        <v>70</v>
      </c>
      <c r="D41" s="59"/>
      <c r="E41" s="14">
        <f>E42+E45</f>
        <v>5.7279999999999998</v>
      </c>
      <c r="F41" s="15"/>
      <c r="G41" s="15"/>
      <c r="H41" s="15"/>
      <c r="I41" s="15"/>
      <c r="J41" s="15"/>
      <c r="K41" s="28">
        <f t="shared" si="0"/>
        <v>5.7279999999999998</v>
      </c>
      <c r="M41" s="29"/>
    </row>
    <row r="42" spans="1:13" ht="117" customHeight="1">
      <c r="A42" s="14" t="s">
        <v>68</v>
      </c>
      <c r="B42" s="14" t="s">
        <v>71</v>
      </c>
      <c r="C42" s="59" t="s">
        <v>72</v>
      </c>
      <c r="D42" s="59"/>
      <c r="E42" s="14">
        <f>E43</f>
        <v>5.7279999999999998</v>
      </c>
      <c r="F42" s="15"/>
      <c r="G42" s="15"/>
      <c r="H42" s="15"/>
      <c r="I42" s="15"/>
      <c r="J42" s="15"/>
      <c r="K42" s="28">
        <f t="shared" si="0"/>
        <v>5.7279999999999998</v>
      </c>
      <c r="M42" s="29"/>
    </row>
    <row r="43" spans="1:13" ht="123.75" customHeight="1">
      <c r="A43" s="14" t="s">
        <v>68</v>
      </c>
      <c r="B43" s="17" t="s">
        <v>73</v>
      </c>
      <c r="C43" s="62" t="s">
        <v>74</v>
      </c>
      <c r="D43" s="63"/>
      <c r="E43" s="14">
        <f>E44</f>
        <v>5.7279999999999998</v>
      </c>
      <c r="F43" s="15"/>
      <c r="G43" s="15"/>
      <c r="H43" s="15"/>
      <c r="I43" s="15"/>
      <c r="J43" s="15"/>
      <c r="K43" s="28">
        <f t="shared" si="0"/>
        <v>5.7279999999999998</v>
      </c>
      <c r="M43" s="29"/>
    </row>
    <row r="44" spans="1:13" ht="98.25" customHeight="1">
      <c r="A44" s="14" t="s">
        <v>68</v>
      </c>
      <c r="B44" s="18" t="s">
        <v>75</v>
      </c>
      <c r="C44" s="62" t="s">
        <v>76</v>
      </c>
      <c r="D44" s="63"/>
      <c r="E44" s="14">
        <v>5.7279999999999998</v>
      </c>
      <c r="F44" s="15"/>
      <c r="G44" s="15"/>
      <c r="H44" s="15"/>
      <c r="I44" s="15"/>
      <c r="J44" s="15"/>
      <c r="K44" s="28">
        <f t="shared" si="0"/>
        <v>5.7279999999999998</v>
      </c>
      <c r="M44" s="29"/>
    </row>
    <row r="45" spans="1:13" ht="73.5" hidden="1" customHeight="1">
      <c r="A45" s="14" t="s">
        <v>68</v>
      </c>
      <c r="B45" s="14" t="s">
        <v>77</v>
      </c>
      <c r="C45" s="64" t="s">
        <v>78</v>
      </c>
      <c r="D45" s="65"/>
      <c r="E45" s="14">
        <f>E46</f>
        <v>0</v>
      </c>
      <c r="F45" s="15"/>
      <c r="G45" s="15"/>
      <c r="H45" s="15"/>
      <c r="I45" s="15"/>
      <c r="J45" s="15"/>
      <c r="K45" s="28">
        <f t="shared" si="0"/>
        <v>0</v>
      </c>
      <c r="M45" s="29"/>
    </row>
    <row r="46" spans="1:13" ht="84" hidden="1" customHeight="1">
      <c r="A46" s="14" t="s">
        <v>68</v>
      </c>
      <c r="B46" s="17" t="s">
        <v>79</v>
      </c>
      <c r="C46" s="62" t="s">
        <v>80</v>
      </c>
      <c r="D46" s="63"/>
      <c r="E46" s="14">
        <f>E47</f>
        <v>0</v>
      </c>
      <c r="F46" s="15"/>
      <c r="G46" s="15"/>
      <c r="H46" s="15"/>
      <c r="I46" s="15"/>
      <c r="J46" s="15"/>
      <c r="K46" s="28">
        <f t="shared" si="0"/>
        <v>0</v>
      </c>
      <c r="M46" s="29"/>
    </row>
    <row r="47" spans="1:13" ht="99.75" hidden="1" customHeight="1">
      <c r="A47" s="14" t="s">
        <v>68</v>
      </c>
      <c r="B47" s="18" t="s">
        <v>81</v>
      </c>
      <c r="C47" s="62" t="s">
        <v>82</v>
      </c>
      <c r="D47" s="63"/>
      <c r="E47" s="14"/>
      <c r="F47" s="15"/>
      <c r="G47" s="15"/>
      <c r="H47" s="15"/>
      <c r="I47" s="15"/>
      <c r="J47" s="15"/>
      <c r="K47" s="28">
        <f t="shared" si="0"/>
        <v>0</v>
      </c>
      <c r="M47" s="29"/>
    </row>
    <row r="48" spans="1:13" ht="53.25" customHeight="1">
      <c r="A48" s="14" t="s">
        <v>68</v>
      </c>
      <c r="B48" s="14" t="s">
        <v>83</v>
      </c>
      <c r="C48" s="59" t="s">
        <v>84</v>
      </c>
      <c r="D48" s="59"/>
      <c r="E48" s="14">
        <f>E49</f>
        <v>679.22400000000005</v>
      </c>
      <c r="F48" s="15"/>
      <c r="G48" s="15"/>
      <c r="H48" s="15"/>
      <c r="I48" s="15"/>
      <c r="J48" s="15"/>
      <c r="K48" s="28">
        <f t="shared" si="0"/>
        <v>679.22400000000005</v>
      </c>
      <c r="M48" s="29"/>
    </row>
    <row r="49" spans="1:18" ht="45" customHeight="1">
      <c r="A49" s="19" t="s">
        <v>68</v>
      </c>
      <c r="B49" s="19" t="s">
        <v>85</v>
      </c>
      <c r="C49" s="66" t="s">
        <v>86</v>
      </c>
      <c r="D49" s="67"/>
      <c r="E49" s="19">
        <f>E50</f>
        <v>679.22400000000005</v>
      </c>
      <c r="F49" s="15"/>
      <c r="G49" s="15"/>
      <c r="H49" s="15"/>
      <c r="I49" s="15"/>
      <c r="J49" s="15"/>
      <c r="K49" s="28">
        <f t="shared" si="0"/>
        <v>679.22400000000005</v>
      </c>
      <c r="M49" s="29"/>
    </row>
    <row r="50" spans="1:18" ht="55.5" customHeight="1">
      <c r="A50" s="19" t="s">
        <v>68</v>
      </c>
      <c r="B50" s="17" t="s">
        <v>87</v>
      </c>
      <c r="C50" s="62" t="s">
        <v>88</v>
      </c>
      <c r="D50" s="63"/>
      <c r="E50" s="19">
        <f>E51</f>
        <v>679.22400000000005</v>
      </c>
      <c r="F50" s="15"/>
      <c r="G50" s="15"/>
      <c r="H50" s="15"/>
      <c r="I50" s="15"/>
      <c r="J50" s="15"/>
      <c r="K50" s="28">
        <f t="shared" si="0"/>
        <v>679.22400000000005</v>
      </c>
      <c r="M50" s="29"/>
    </row>
    <row r="51" spans="1:18" ht="69.75" customHeight="1">
      <c r="A51" s="19" t="s">
        <v>68</v>
      </c>
      <c r="B51" s="17" t="s">
        <v>89</v>
      </c>
      <c r="C51" s="62" t="s">
        <v>90</v>
      </c>
      <c r="D51" s="63"/>
      <c r="E51" s="19">
        <v>679.22400000000005</v>
      </c>
      <c r="F51" s="15"/>
      <c r="G51" s="15"/>
      <c r="H51" s="15"/>
      <c r="I51" s="15"/>
      <c r="J51" s="15"/>
      <c r="K51" s="28">
        <f t="shared" si="0"/>
        <v>679.22400000000005</v>
      </c>
      <c r="M51" s="29"/>
    </row>
    <row r="52" spans="1:18" ht="47.25" hidden="1" customHeight="1">
      <c r="A52" s="14" t="s">
        <v>68</v>
      </c>
      <c r="B52" s="14" t="s">
        <v>91</v>
      </c>
      <c r="C52" s="64" t="s">
        <v>92</v>
      </c>
      <c r="D52" s="65"/>
      <c r="E52" s="14">
        <f>E53</f>
        <v>0</v>
      </c>
      <c r="F52" s="15"/>
      <c r="G52" s="15"/>
      <c r="H52" s="15"/>
      <c r="I52" s="15"/>
      <c r="J52" s="15"/>
      <c r="K52" s="28">
        <f t="shared" si="0"/>
        <v>0</v>
      </c>
      <c r="M52" s="29"/>
    </row>
    <row r="53" spans="1:18" ht="75" hidden="1" customHeight="1">
      <c r="A53" s="14" t="s">
        <v>68</v>
      </c>
      <c r="B53" s="14" t="s">
        <v>93</v>
      </c>
      <c r="C53" s="64" t="s">
        <v>94</v>
      </c>
      <c r="D53" s="65"/>
      <c r="E53" s="14">
        <f>E54</f>
        <v>0</v>
      </c>
      <c r="F53" s="15"/>
      <c r="G53" s="15"/>
      <c r="H53" s="15"/>
      <c r="I53" s="15"/>
      <c r="J53" s="15"/>
      <c r="K53" s="28">
        <f t="shared" si="0"/>
        <v>0</v>
      </c>
      <c r="M53" s="29"/>
    </row>
    <row r="54" spans="1:18" ht="88.5" hidden="1" customHeight="1">
      <c r="A54" s="14" t="s">
        <v>68</v>
      </c>
      <c r="B54" s="17" t="s">
        <v>95</v>
      </c>
      <c r="C54" s="62" t="s">
        <v>96</v>
      </c>
      <c r="D54" s="63"/>
      <c r="E54" s="14">
        <f>E55</f>
        <v>0</v>
      </c>
      <c r="F54" s="15"/>
      <c r="G54" s="15"/>
      <c r="H54" s="15"/>
      <c r="I54" s="15"/>
      <c r="J54" s="15"/>
      <c r="K54" s="28">
        <f t="shared" si="0"/>
        <v>0</v>
      </c>
      <c r="M54" s="29"/>
    </row>
    <row r="55" spans="1:18" ht="100.5" hidden="1" customHeight="1">
      <c r="A55" s="17" t="s">
        <v>68</v>
      </c>
      <c r="B55" s="17" t="s">
        <v>97</v>
      </c>
      <c r="C55" s="68" t="s">
        <v>98</v>
      </c>
      <c r="D55" s="69"/>
      <c r="E55" s="17"/>
      <c r="F55" s="15"/>
      <c r="G55" s="15"/>
      <c r="H55" s="15"/>
      <c r="I55" s="15"/>
      <c r="J55" s="15"/>
      <c r="K55" s="28">
        <f t="shared" si="0"/>
        <v>0</v>
      </c>
      <c r="M55" s="29"/>
    </row>
    <row r="56" spans="1:18" s="1" customFormat="1" ht="32.25" customHeight="1">
      <c r="A56" s="14" t="s">
        <v>68</v>
      </c>
      <c r="B56" s="14" t="s">
        <v>99</v>
      </c>
      <c r="C56" s="64" t="s">
        <v>100</v>
      </c>
      <c r="D56" s="65"/>
      <c r="E56" s="14">
        <f>E57+E79+E63+E67++E82</f>
        <v>110010.44057999999</v>
      </c>
      <c r="F56" s="14">
        <f>F57+F79+F63+F67++F82</f>
        <v>79172.79062</v>
      </c>
      <c r="G56" s="14">
        <f>G57+G79+G63+G67++G82</f>
        <v>1110.0940000000001</v>
      </c>
      <c r="H56" s="14">
        <f>H57+H79+H63+H67++H82</f>
        <v>2947.9207000000001</v>
      </c>
      <c r="I56" s="30">
        <f>+I57</f>
        <v>30618.24771</v>
      </c>
      <c r="J56" s="30">
        <f>+J57</f>
        <v>13055.39813</v>
      </c>
      <c r="K56" s="28">
        <f t="shared" si="0"/>
        <v>236914.89173999999</v>
      </c>
      <c r="L56" s="31"/>
      <c r="M56" s="32"/>
    </row>
    <row r="57" spans="1:18" s="2" customFormat="1" ht="54.75" customHeight="1">
      <c r="A57" s="20">
        <v>903</v>
      </c>
      <c r="B57" s="20" t="s">
        <v>101</v>
      </c>
      <c r="C57" s="70" t="s">
        <v>102</v>
      </c>
      <c r="D57" s="71"/>
      <c r="E57" s="20">
        <f>E58</f>
        <v>107023.93257999999</v>
      </c>
      <c r="F57" s="21">
        <f>F58</f>
        <v>27000</v>
      </c>
      <c r="G57" s="21"/>
      <c r="H57" s="21"/>
      <c r="I57" s="21">
        <f>I58+I63+I67+I82</f>
        <v>30618.24771</v>
      </c>
      <c r="J57" s="33">
        <f>J58+J63+J67+J82</f>
        <v>13055.39813</v>
      </c>
      <c r="K57" s="28">
        <f t="shared" si="0"/>
        <v>177697.57842000001</v>
      </c>
      <c r="L57" s="34"/>
      <c r="M57" s="29"/>
    </row>
    <row r="58" spans="1:18" s="3" customFormat="1" ht="49.5" customHeight="1">
      <c r="A58" s="14">
        <v>903</v>
      </c>
      <c r="B58" s="14" t="s">
        <v>103</v>
      </c>
      <c r="C58" s="64" t="s">
        <v>104</v>
      </c>
      <c r="D58" s="65"/>
      <c r="E58" s="14">
        <f>E59</f>
        <v>107023.93257999999</v>
      </c>
      <c r="F58" s="22">
        <f>F59+F61</f>
        <v>27000</v>
      </c>
      <c r="G58" s="22"/>
      <c r="H58" s="22"/>
      <c r="I58" s="22">
        <f>I59+I61</f>
        <v>0</v>
      </c>
      <c r="J58" s="22">
        <f>J59+J61</f>
        <v>0</v>
      </c>
      <c r="K58" s="28">
        <f t="shared" si="0"/>
        <v>134023.93257999999</v>
      </c>
      <c r="L58" s="35"/>
      <c r="M58" s="36"/>
    </row>
    <row r="59" spans="1:18" ht="52.5" customHeight="1">
      <c r="A59" s="14">
        <v>903</v>
      </c>
      <c r="B59" s="17" t="s">
        <v>105</v>
      </c>
      <c r="C59" s="72" t="s">
        <v>106</v>
      </c>
      <c r="D59" s="73"/>
      <c r="E59" s="14">
        <f>E60</f>
        <v>107023.93257999999</v>
      </c>
      <c r="F59" s="15"/>
      <c r="G59" s="15"/>
      <c r="H59" s="15"/>
      <c r="I59" s="22">
        <f>I60</f>
        <v>0</v>
      </c>
      <c r="J59" s="22">
        <f>J60</f>
        <v>0</v>
      </c>
      <c r="K59" s="28">
        <f t="shared" si="0"/>
        <v>107023.93257999999</v>
      </c>
      <c r="M59" s="29"/>
    </row>
    <row r="60" spans="1:18" ht="59.25" customHeight="1">
      <c r="A60" s="14">
        <v>903</v>
      </c>
      <c r="B60" s="14" t="s">
        <v>107</v>
      </c>
      <c r="C60" s="59" t="s">
        <v>108</v>
      </c>
      <c r="D60" s="59"/>
      <c r="E60" s="14">
        <v>107023.93257999999</v>
      </c>
      <c r="F60" s="22"/>
      <c r="G60" s="22"/>
      <c r="H60" s="22"/>
      <c r="I60" s="22"/>
      <c r="J60" s="22"/>
      <c r="K60" s="28">
        <f t="shared" si="0"/>
        <v>107023.93257999999</v>
      </c>
      <c r="M60" s="29"/>
    </row>
    <row r="61" spans="1:18" ht="59.25" customHeight="1">
      <c r="A61" s="14">
        <v>903</v>
      </c>
      <c r="B61" s="14" t="s">
        <v>109</v>
      </c>
      <c r="C61" s="74" t="s">
        <v>110</v>
      </c>
      <c r="D61" s="75"/>
      <c r="E61" s="14"/>
      <c r="F61" s="22">
        <f>F62</f>
        <v>27000</v>
      </c>
      <c r="G61" s="22"/>
      <c r="H61" s="22"/>
      <c r="I61" s="22">
        <f>I62</f>
        <v>0</v>
      </c>
      <c r="J61" s="22">
        <f>J62</f>
        <v>0</v>
      </c>
      <c r="K61" s="28">
        <f t="shared" si="0"/>
        <v>27000</v>
      </c>
      <c r="M61" s="29"/>
    </row>
    <row r="62" spans="1:18" ht="59.25" customHeight="1">
      <c r="A62" s="14">
        <v>903</v>
      </c>
      <c r="B62" s="14" t="s">
        <v>111</v>
      </c>
      <c r="C62" s="74" t="s">
        <v>112</v>
      </c>
      <c r="D62" s="75"/>
      <c r="E62" s="14"/>
      <c r="F62" s="22">
        <v>27000</v>
      </c>
      <c r="G62" s="22"/>
      <c r="H62" s="22"/>
      <c r="I62" s="22"/>
      <c r="J62" s="22"/>
      <c r="K62" s="28">
        <f t="shared" si="0"/>
        <v>27000</v>
      </c>
      <c r="M62" s="29"/>
    </row>
    <row r="63" spans="1:18" s="3" customFormat="1" ht="59.25" customHeight="1">
      <c r="A63" s="23" t="s">
        <v>113</v>
      </c>
      <c r="B63" s="23" t="s">
        <v>114</v>
      </c>
      <c r="C63" s="74" t="s">
        <v>115</v>
      </c>
      <c r="D63" s="75"/>
      <c r="E63" s="14"/>
      <c r="F63" s="22">
        <f>F66+F65+F64</f>
        <v>48025.759619999997</v>
      </c>
      <c r="G63" s="22"/>
      <c r="H63" s="22"/>
      <c r="I63" s="22">
        <f>I64+I65+I66</f>
        <v>-20846.10439</v>
      </c>
      <c r="J63" s="22">
        <f>J64+J65+J66</f>
        <v>0</v>
      </c>
      <c r="K63" s="28">
        <f t="shared" si="0"/>
        <v>27179.65523</v>
      </c>
      <c r="L63" s="35"/>
      <c r="M63" s="36"/>
    </row>
    <row r="64" spans="1:18" ht="86.25" customHeight="1">
      <c r="A64" s="23" t="s">
        <v>113</v>
      </c>
      <c r="B64" s="23" t="s">
        <v>116</v>
      </c>
      <c r="C64" s="76" t="s">
        <v>117</v>
      </c>
      <c r="D64" s="77"/>
      <c r="E64" s="14"/>
      <c r="F64" s="22">
        <v>2232.605</v>
      </c>
      <c r="G64" s="22"/>
      <c r="H64" s="22"/>
      <c r="I64" s="37">
        <v>-1394.67831</v>
      </c>
      <c r="J64" s="37"/>
      <c r="K64" s="28">
        <f t="shared" si="0"/>
        <v>837.92669000000001</v>
      </c>
      <c r="M64" s="29"/>
      <c r="Q64" s="38"/>
      <c r="R64" s="39"/>
    </row>
    <row r="65" spans="1:21" ht="59.25" customHeight="1">
      <c r="A65" s="23" t="s">
        <v>113</v>
      </c>
      <c r="B65" s="23" t="s">
        <v>118</v>
      </c>
      <c r="C65" s="74" t="s">
        <v>119</v>
      </c>
      <c r="D65" s="75"/>
      <c r="E65" s="14"/>
      <c r="F65" s="22">
        <v>10900</v>
      </c>
      <c r="G65" s="22"/>
      <c r="H65" s="22"/>
      <c r="I65" s="22"/>
      <c r="J65" s="22"/>
      <c r="K65" s="28">
        <f t="shared" si="0"/>
        <v>10900</v>
      </c>
      <c r="M65" s="29"/>
      <c r="Q65" s="38"/>
      <c r="R65" s="39"/>
    </row>
    <row r="66" spans="1:21" ht="59.25" customHeight="1">
      <c r="A66" s="23" t="s">
        <v>113</v>
      </c>
      <c r="B66" s="14" t="s">
        <v>120</v>
      </c>
      <c r="C66" s="74" t="s">
        <v>121</v>
      </c>
      <c r="D66" s="75"/>
      <c r="E66" s="14"/>
      <c r="F66" s="22">
        <v>34893.154620000001</v>
      </c>
      <c r="G66" s="22"/>
      <c r="H66" s="22"/>
      <c r="I66" s="37">
        <f>-939.99257+-18511.43351</f>
        <v>-19451.426080000001</v>
      </c>
      <c r="J66" s="37"/>
      <c r="K66" s="28">
        <f t="shared" si="0"/>
        <v>15441.72854</v>
      </c>
      <c r="M66" s="29"/>
      <c r="Q66" s="54"/>
    </row>
    <row r="67" spans="1:21" s="3" customFormat="1" ht="59.25" customHeight="1">
      <c r="A67" s="23" t="s">
        <v>122</v>
      </c>
      <c r="B67" s="14" t="s">
        <v>123</v>
      </c>
      <c r="C67" s="78" t="s">
        <v>124</v>
      </c>
      <c r="D67" s="79"/>
      <c r="E67" s="14"/>
      <c r="F67" s="22"/>
      <c r="G67" s="22"/>
      <c r="H67" s="22">
        <f>H68</f>
        <v>2947.9207000000001</v>
      </c>
      <c r="I67" s="22">
        <f>+I68+I73+I75+I77</f>
        <v>53075.456689999999</v>
      </c>
      <c r="J67" s="22">
        <f>+J68+J73+J75+J77</f>
        <v>13055.39813</v>
      </c>
      <c r="K67" s="28">
        <f t="shared" si="0"/>
        <v>69078.775519999996</v>
      </c>
      <c r="L67" s="49"/>
      <c r="M67" s="36"/>
      <c r="Q67" s="55"/>
    </row>
    <row r="68" spans="1:21" ht="60.75" customHeight="1">
      <c r="A68" s="23" t="s">
        <v>122</v>
      </c>
      <c r="B68" s="23" t="s">
        <v>125</v>
      </c>
      <c r="C68" s="80" t="s">
        <v>126</v>
      </c>
      <c r="D68" s="81"/>
      <c r="E68" s="14"/>
      <c r="F68" s="22"/>
      <c r="G68" s="22"/>
      <c r="H68" s="22">
        <v>2947.9207000000001</v>
      </c>
      <c r="I68" s="22">
        <f>+I69+I71+I72</f>
        <v>37466.703000000001</v>
      </c>
      <c r="J68" s="22">
        <f>SUM(J69:J72)</f>
        <v>491.32011999999997</v>
      </c>
      <c r="K68" s="28">
        <f t="shared" si="0"/>
        <v>40905.94382</v>
      </c>
      <c r="M68" s="29"/>
      <c r="Q68" s="38"/>
      <c r="S68" s="56"/>
    </row>
    <row r="69" spans="1:21" ht="126.75" customHeight="1">
      <c r="A69" s="23" t="s">
        <v>122</v>
      </c>
      <c r="B69" s="23" t="s">
        <v>127</v>
      </c>
      <c r="C69" s="64" t="s">
        <v>128</v>
      </c>
      <c r="D69" s="65"/>
      <c r="E69" s="14"/>
      <c r="F69" s="22"/>
      <c r="G69" s="22"/>
      <c r="H69" s="22">
        <v>2947.9207000000001</v>
      </c>
      <c r="I69" s="22"/>
      <c r="J69" s="22"/>
      <c r="K69" s="28">
        <f t="shared" si="0"/>
        <v>2947.9207000000001</v>
      </c>
      <c r="M69" s="29"/>
      <c r="Q69" s="38"/>
      <c r="T69" s="2"/>
      <c r="U69" s="2"/>
    </row>
    <row r="70" spans="1:21" ht="126.75" customHeight="1">
      <c r="A70" s="23" t="s">
        <v>122</v>
      </c>
      <c r="B70" s="23" t="s">
        <v>129</v>
      </c>
      <c r="C70" s="64" t="s">
        <v>130</v>
      </c>
      <c r="D70" s="65"/>
      <c r="E70" s="14"/>
      <c r="F70" s="22"/>
      <c r="G70" s="22"/>
      <c r="H70" s="22"/>
      <c r="I70" s="22"/>
      <c r="J70" s="22">
        <v>491.32011999999997</v>
      </c>
      <c r="K70" s="28">
        <f t="shared" si="0"/>
        <v>491.32011999999997</v>
      </c>
      <c r="M70" s="29"/>
      <c r="Q70" s="38"/>
      <c r="T70" s="2"/>
      <c r="U70" s="2"/>
    </row>
    <row r="71" spans="1:21" ht="126.75" customHeight="1">
      <c r="A71" s="23" t="s">
        <v>113</v>
      </c>
      <c r="B71" s="40" t="s">
        <v>131</v>
      </c>
      <c r="C71" s="82" t="s">
        <v>132</v>
      </c>
      <c r="D71" s="82"/>
      <c r="E71" s="14"/>
      <c r="F71" s="22"/>
      <c r="G71" s="22"/>
      <c r="H71" s="22"/>
      <c r="I71" s="22">
        <v>13701.6985</v>
      </c>
      <c r="J71" s="22"/>
      <c r="K71" s="28">
        <f t="shared" si="0"/>
        <v>13701.6985</v>
      </c>
      <c r="M71" s="29"/>
      <c r="Q71" s="38"/>
      <c r="R71" s="39"/>
      <c r="S71" s="56"/>
    </row>
    <row r="72" spans="1:21" ht="126.75" customHeight="1">
      <c r="A72" s="23" t="s">
        <v>113</v>
      </c>
      <c r="B72" s="41" t="s">
        <v>133</v>
      </c>
      <c r="C72" s="82" t="s">
        <v>134</v>
      </c>
      <c r="D72" s="82"/>
      <c r="E72" s="14"/>
      <c r="F72" s="22"/>
      <c r="G72" s="22"/>
      <c r="H72" s="22"/>
      <c r="I72" s="22">
        <v>23765.004499999999</v>
      </c>
      <c r="J72" s="22"/>
      <c r="K72" s="28">
        <f t="shared" si="0"/>
        <v>23765.004499999999</v>
      </c>
      <c r="M72" s="29"/>
      <c r="Q72" s="38"/>
      <c r="R72" s="39"/>
    </row>
    <row r="73" spans="1:21" ht="128.25" customHeight="1">
      <c r="A73" s="23" t="s">
        <v>113</v>
      </c>
      <c r="B73" s="42" t="s">
        <v>135</v>
      </c>
      <c r="C73" s="83" t="s">
        <v>136</v>
      </c>
      <c r="D73" s="83"/>
      <c r="E73" s="14"/>
      <c r="F73" s="22"/>
      <c r="G73" s="22"/>
      <c r="H73" s="22"/>
      <c r="I73" s="22">
        <f>I74</f>
        <v>5926.5264900000002</v>
      </c>
      <c r="J73" s="22">
        <f>J74</f>
        <v>0</v>
      </c>
      <c r="K73" s="28">
        <f t="shared" si="0"/>
        <v>5926.5264900000002</v>
      </c>
      <c r="M73" s="29"/>
      <c r="Q73" s="38"/>
      <c r="R73" s="39"/>
    </row>
    <row r="74" spans="1:21" ht="126.75" customHeight="1">
      <c r="A74" s="23" t="s">
        <v>113</v>
      </c>
      <c r="B74" s="41" t="s">
        <v>137</v>
      </c>
      <c r="C74" s="83" t="s">
        <v>138</v>
      </c>
      <c r="D74" s="83"/>
      <c r="E74" s="16"/>
      <c r="F74" s="43"/>
      <c r="G74" s="43"/>
      <c r="H74" s="43"/>
      <c r="I74" s="43">
        <v>5926.5264900000002</v>
      </c>
      <c r="J74" s="43"/>
      <c r="K74" s="28">
        <f t="shared" si="0"/>
        <v>5926.5264900000002</v>
      </c>
      <c r="M74" s="29"/>
      <c r="Q74" s="2"/>
      <c r="R74" s="2"/>
      <c r="S74" s="2"/>
      <c r="T74" s="2"/>
      <c r="U74" s="2"/>
    </row>
    <row r="75" spans="1:21" ht="126.75" customHeight="1">
      <c r="A75" s="23" t="s">
        <v>113</v>
      </c>
      <c r="B75" s="41" t="s">
        <v>139</v>
      </c>
      <c r="C75" s="84" t="s">
        <v>140</v>
      </c>
      <c r="D75" s="84"/>
      <c r="E75" s="16"/>
      <c r="F75" s="43"/>
      <c r="G75" s="43"/>
      <c r="H75" s="43"/>
      <c r="I75" s="43">
        <f>I76</f>
        <v>3049.2280999999998</v>
      </c>
      <c r="J75" s="43">
        <f>J76</f>
        <v>0</v>
      </c>
      <c r="K75" s="28">
        <f t="shared" si="0"/>
        <v>3049.2280999999998</v>
      </c>
      <c r="M75" s="29"/>
      <c r="Q75" s="2"/>
      <c r="R75" s="2"/>
      <c r="S75" s="2"/>
      <c r="T75" s="2"/>
      <c r="U75" s="2"/>
    </row>
    <row r="76" spans="1:21" ht="126.75" customHeight="1">
      <c r="A76" s="23" t="s">
        <v>113</v>
      </c>
      <c r="B76" s="41" t="s">
        <v>141</v>
      </c>
      <c r="C76" s="84" t="s">
        <v>142</v>
      </c>
      <c r="D76" s="84"/>
      <c r="E76" s="44"/>
      <c r="F76" s="45"/>
      <c r="G76" s="45"/>
      <c r="H76" s="45"/>
      <c r="I76" s="45">
        <v>3049.2280999999998</v>
      </c>
      <c r="J76" s="45"/>
      <c r="K76" s="28">
        <f t="shared" si="0"/>
        <v>3049.2280999999998</v>
      </c>
      <c r="M76" s="29"/>
    </row>
    <row r="77" spans="1:21" ht="48" customHeight="1">
      <c r="A77" s="23" t="s">
        <v>113</v>
      </c>
      <c r="B77" s="41" t="s">
        <v>143</v>
      </c>
      <c r="C77" s="85" t="s">
        <v>144</v>
      </c>
      <c r="D77" s="86"/>
      <c r="E77" s="44"/>
      <c r="F77" s="45"/>
      <c r="G77" s="45"/>
      <c r="H77" s="45"/>
      <c r="I77" s="45">
        <f>I78</f>
        <v>6632.9991</v>
      </c>
      <c r="J77" s="45">
        <v>12564.078009999999</v>
      </c>
      <c r="K77" s="28">
        <f t="shared" si="0"/>
        <v>19197.077109999998</v>
      </c>
      <c r="M77" s="29"/>
    </row>
    <row r="78" spans="1:21" ht="126.75" customHeight="1">
      <c r="A78" s="23" t="s">
        <v>113</v>
      </c>
      <c r="B78" s="41" t="s">
        <v>145</v>
      </c>
      <c r="C78" s="87" t="s">
        <v>146</v>
      </c>
      <c r="D78" s="87"/>
      <c r="E78" s="44"/>
      <c r="F78" s="45"/>
      <c r="G78" s="45"/>
      <c r="H78" s="45"/>
      <c r="I78" s="50">
        <f>1886.50812+4642.33098+104.16</f>
        <v>6632.9991</v>
      </c>
      <c r="J78" s="50">
        <v>12564.078009999999</v>
      </c>
      <c r="K78" s="28">
        <f t="shared" si="0"/>
        <v>19197.077109999998</v>
      </c>
      <c r="M78" s="29"/>
    </row>
    <row r="79" spans="1:21" s="2" customFormat="1" ht="99" customHeight="1">
      <c r="A79" s="20">
        <v>902</v>
      </c>
      <c r="B79" s="20" t="s">
        <v>147</v>
      </c>
      <c r="C79" s="88" t="s">
        <v>148</v>
      </c>
      <c r="D79" s="89"/>
      <c r="E79" s="20">
        <v>356.47899999999998</v>
      </c>
      <c r="F79" s="21"/>
      <c r="G79" s="21"/>
      <c r="H79" s="21"/>
      <c r="I79" s="21"/>
      <c r="J79" s="21"/>
      <c r="K79" s="28">
        <f t="shared" si="0"/>
        <v>356.47899999999998</v>
      </c>
      <c r="L79" s="34"/>
      <c r="M79" s="29"/>
    </row>
    <row r="80" spans="1:21" ht="51.75" customHeight="1">
      <c r="A80" s="14">
        <v>902</v>
      </c>
      <c r="B80" s="14" t="s">
        <v>149</v>
      </c>
      <c r="C80" s="90" t="s">
        <v>150</v>
      </c>
      <c r="D80" s="90"/>
      <c r="E80" s="14">
        <v>356.47899999999998</v>
      </c>
      <c r="F80" s="22"/>
      <c r="G80" s="22"/>
      <c r="H80" s="22"/>
      <c r="I80" s="22"/>
      <c r="J80" s="22"/>
      <c r="K80" s="28">
        <f t="shared" ref="K80:K86" si="1">I80+H80+G80+F80+E80+J80</f>
        <v>356.47899999999998</v>
      </c>
      <c r="M80" s="29"/>
    </row>
    <row r="81" spans="1:13" ht="53.25" customHeight="1">
      <c r="A81" s="14">
        <v>902</v>
      </c>
      <c r="B81" s="46" t="s">
        <v>151</v>
      </c>
      <c r="C81" s="90" t="s">
        <v>152</v>
      </c>
      <c r="D81" s="90"/>
      <c r="E81" s="14">
        <v>356.47899999999998</v>
      </c>
      <c r="F81" s="22"/>
      <c r="G81" s="22"/>
      <c r="H81" s="22"/>
      <c r="I81" s="22"/>
      <c r="J81" s="22"/>
      <c r="K81" s="28">
        <f t="shared" si="1"/>
        <v>356.47899999999998</v>
      </c>
      <c r="M81" s="29"/>
    </row>
    <row r="82" spans="1:13" s="2" customFormat="1" ht="41.25" customHeight="1">
      <c r="A82" s="20">
        <v>906</v>
      </c>
      <c r="B82" s="20" t="s">
        <v>153</v>
      </c>
      <c r="C82" s="91" t="s">
        <v>154</v>
      </c>
      <c r="D82" s="92"/>
      <c r="E82" s="20">
        <f>E83+E85</f>
        <v>2630.029</v>
      </c>
      <c r="F82" s="47">
        <f>F83+F85</f>
        <v>4147.0309999999999</v>
      </c>
      <c r="G82" s="47">
        <f>G83+G85</f>
        <v>1110.0940000000001</v>
      </c>
      <c r="H82" s="47">
        <f t="shared" ref="H82" si="2">H83+H85</f>
        <v>0</v>
      </c>
      <c r="I82" s="47">
        <f>+I83+I85</f>
        <v>-1611.1045899999999</v>
      </c>
      <c r="J82" s="47">
        <f>+J83+J85</f>
        <v>0</v>
      </c>
      <c r="K82" s="28">
        <f t="shared" si="1"/>
        <v>6276.0494099999996</v>
      </c>
      <c r="L82" s="34"/>
      <c r="M82" s="29"/>
    </row>
    <row r="83" spans="1:13" ht="153" customHeight="1">
      <c r="A83" s="14">
        <v>906</v>
      </c>
      <c r="B83" s="14" t="s">
        <v>155</v>
      </c>
      <c r="C83" s="93" t="s">
        <v>156</v>
      </c>
      <c r="D83" s="94"/>
      <c r="E83" s="14">
        <f>E84</f>
        <v>0</v>
      </c>
      <c r="F83" s="22">
        <f>F84</f>
        <v>1953</v>
      </c>
      <c r="G83" s="22">
        <v>1110.0940000000001</v>
      </c>
      <c r="H83" s="22"/>
      <c r="I83" s="22">
        <f>+I84</f>
        <v>-1611.1045899999999</v>
      </c>
      <c r="J83" s="22">
        <f>+J84</f>
        <v>0</v>
      </c>
      <c r="K83" s="28">
        <f t="shared" si="1"/>
        <v>1451.9894099999999</v>
      </c>
      <c r="M83" s="29"/>
    </row>
    <row r="84" spans="1:13" ht="160.5" customHeight="1">
      <c r="A84" s="14">
        <v>906</v>
      </c>
      <c r="B84" s="14" t="s">
        <v>157</v>
      </c>
      <c r="C84" s="74" t="s">
        <v>158</v>
      </c>
      <c r="D84" s="75"/>
      <c r="E84" s="14">
        <v>0</v>
      </c>
      <c r="F84" s="22">
        <v>1953</v>
      </c>
      <c r="G84" s="22">
        <v>1110.0940000000001</v>
      </c>
      <c r="H84" s="22"/>
      <c r="I84" s="51">
        <v>-1611.1045899999999</v>
      </c>
      <c r="J84" s="51"/>
      <c r="K84" s="28">
        <f t="shared" si="1"/>
        <v>1451.9894099999999</v>
      </c>
      <c r="L84" s="52"/>
      <c r="M84" s="29"/>
    </row>
    <row r="85" spans="1:13" ht="38.25" customHeight="1">
      <c r="A85" s="17">
        <v>906</v>
      </c>
      <c r="B85" s="17" t="s">
        <v>159</v>
      </c>
      <c r="C85" s="68" t="s">
        <v>160</v>
      </c>
      <c r="D85" s="69"/>
      <c r="E85" s="14">
        <f>E86</f>
        <v>2630.029</v>
      </c>
      <c r="F85" s="22">
        <f>F86</f>
        <v>2194.0309999999999</v>
      </c>
      <c r="G85" s="22"/>
      <c r="H85" s="22"/>
      <c r="I85" s="22">
        <f>+I86</f>
        <v>0</v>
      </c>
      <c r="J85" s="22">
        <f>+J86</f>
        <v>0</v>
      </c>
      <c r="K85" s="28">
        <f t="shared" si="1"/>
        <v>4824.0600000000004</v>
      </c>
      <c r="M85" s="29"/>
    </row>
    <row r="86" spans="1:13" ht="42.75" customHeight="1">
      <c r="A86" s="17">
        <v>906</v>
      </c>
      <c r="B86" s="17" t="s">
        <v>161</v>
      </c>
      <c r="C86" s="68" t="s">
        <v>162</v>
      </c>
      <c r="D86" s="69"/>
      <c r="E86" s="14">
        <v>2630.029</v>
      </c>
      <c r="F86" s="22">
        <v>2194.0309999999999</v>
      </c>
      <c r="G86" s="22"/>
      <c r="H86" s="22"/>
      <c r="I86" s="22"/>
      <c r="J86" s="22"/>
      <c r="K86" s="28">
        <f t="shared" si="1"/>
        <v>4824.0600000000004</v>
      </c>
      <c r="M86" s="29"/>
    </row>
    <row r="87" spans="1:13">
      <c r="A87" s="14"/>
      <c r="B87" s="48"/>
      <c r="C87" s="59" t="s">
        <v>163</v>
      </c>
      <c r="D87" s="59"/>
      <c r="E87" s="14">
        <f>E56+E14+E82</f>
        <v>147158.59400000001</v>
      </c>
      <c r="F87" s="22">
        <f t="shared" ref="F87:J87" si="3">F56+F14</f>
        <v>79172.79062</v>
      </c>
      <c r="G87" s="22">
        <f t="shared" si="3"/>
        <v>1110.0940000000001</v>
      </c>
      <c r="H87" s="22">
        <f t="shared" si="3"/>
        <v>2947.9207000000001</v>
      </c>
      <c r="I87" s="22">
        <f t="shared" si="3"/>
        <v>30618.24771</v>
      </c>
      <c r="J87" s="22">
        <f t="shared" si="3"/>
        <v>13055.39813</v>
      </c>
      <c r="K87" s="28">
        <f>+K56+K14</f>
        <v>271433.01616</v>
      </c>
      <c r="L87" s="53"/>
      <c r="M87" s="53"/>
    </row>
  </sheetData>
  <mergeCells count="85">
    <mergeCell ref="H11:H12"/>
    <mergeCell ref="I11:I12"/>
    <mergeCell ref="J11:J12"/>
    <mergeCell ref="K11:K12"/>
    <mergeCell ref="C11:D12"/>
    <mergeCell ref="C86:D86"/>
    <mergeCell ref="C87:D87"/>
    <mergeCell ref="E11:E12"/>
    <mergeCell ref="F11:F12"/>
    <mergeCell ref="G11:G12"/>
    <mergeCell ref="C81:D81"/>
    <mergeCell ref="C82:D82"/>
    <mergeCell ref="C83:D83"/>
    <mergeCell ref="C84:D84"/>
    <mergeCell ref="C85:D85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A8:E8"/>
    <mergeCell ref="A11:B11"/>
    <mergeCell ref="C13:D13"/>
    <mergeCell ref="C14:D14"/>
    <mergeCell ref="C15:D15"/>
  </mergeCells>
  <pageMargins left="1.1811023622047201" right="0.39370078740157499" top="0.78740157480314998" bottom="0.78740157480314998" header="0.31496062992126" footer="0.31496062992126"/>
  <pageSetup paperSize="9" scale="61" fitToHeight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work11</cp:lastModifiedBy>
  <cp:lastPrinted>2024-12-12T06:39:06Z</cp:lastPrinted>
  <dcterms:created xsi:type="dcterms:W3CDTF">2006-09-16T00:00:00Z</dcterms:created>
  <dcterms:modified xsi:type="dcterms:W3CDTF">2024-12-12T06:40:19Z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EFC97C002EB54DD48BD841BDA8AF510E_13</vt:lpwstr>
  </property>
  <property fmtid="{D5CDD505-2E9C-101B-9397-08002B2CF9AE}" pid="3" name="KSOProductBuildVer">
    <vt:lpwstr>1049-12.2.0.19307</vt:lpwstr>
  </property>
</Properties>
</file>